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racuk.sharepoint.com/sites/TrainingConfidential/Shared Documents/5 Training Records/CCT/"/>
    </mc:Choice>
  </mc:AlternateContent>
  <xr:revisionPtr revIDLastSave="39" documentId="11_49AAD6D97924A9E9888563E3C34F02B0A8A4FA95" xr6:coauthVersionLast="47" xr6:coauthVersionMax="47" xr10:uidLastSave="{0D1E0F3B-E873-4E93-A7AB-D9D0D80CA26F}"/>
  <bookViews>
    <workbookView xWindow="-110" yWindow="-110" windowWidth="19420" windowHeight="10420" xr2:uid="{00000000-000D-0000-FFFF-FFFF00000000}"/>
  </bookViews>
  <sheets>
    <sheet name="Completion date calculator" sheetId="1" r:id="rId1"/>
    <sheet name="Rules" sheetId="2" r:id="rId2"/>
  </sheets>
  <definedNames>
    <definedName name="_xlnm.Print_Area" localSheetId="0">'Completion date calculator'!$A$1:$W$45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N33" i="1" l="1"/>
  <c r="M33" i="1"/>
  <c r="L33" i="1"/>
  <c r="L46" i="1"/>
  <c r="M46" i="1" s="1"/>
  <c r="L47" i="1"/>
  <c r="N46" i="1" l="1"/>
  <c r="O46" i="1" s="1"/>
  <c r="M47" i="1"/>
  <c r="N47" i="1" s="1"/>
  <c r="O47" i="1" s="1"/>
  <c r="P47" i="1" l="1"/>
  <c r="R47" i="1" s="1"/>
  <c r="Q47" i="1"/>
  <c r="Q46" i="1"/>
  <c r="P46" i="1"/>
  <c r="R46" i="1" s="1"/>
  <c r="J20" i="1"/>
  <c r="J22" i="1"/>
  <c r="J23" i="1"/>
  <c r="J24" i="1"/>
  <c r="J25" i="1"/>
  <c r="N16" i="1"/>
  <c r="N17" i="1"/>
  <c r="N18" i="1"/>
  <c r="N19" i="1"/>
  <c r="N20" i="1"/>
  <c r="N21" i="1"/>
  <c r="N22" i="1"/>
  <c r="N23" i="1"/>
  <c r="N24" i="1"/>
  <c r="N25" i="1"/>
  <c r="M16" i="1"/>
  <c r="M17" i="1"/>
  <c r="M18" i="1"/>
  <c r="M19" i="1"/>
  <c r="M20" i="1"/>
  <c r="M21" i="1"/>
  <c r="M22" i="1"/>
  <c r="M23" i="1"/>
  <c r="M24" i="1"/>
  <c r="M25" i="1"/>
  <c r="L16" i="1"/>
  <c r="L17" i="1"/>
  <c r="L18" i="1"/>
  <c r="L19" i="1"/>
  <c r="L20" i="1"/>
  <c r="L21" i="1"/>
  <c r="L22" i="1"/>
  <c r="L23" i="1"/>
  <c r="L24" i="1"/>
  <c r="L25" i="1"/>
  <c r="S46" i="1" l="1"/>
  <c r="U46" i="1" s="1"/>
  <c r="S47" i="1"/>
  <c r="U47" i="1" s="1"/>
  <c r="I24" i="1"/>
  <c r="I22" i="1"/>
  <c r="I20" i="1"/>
  <c r="I18" i="1"/>
  <c r="J18" i="1" s="1"/>
  <c r="I17" i="1"/>
  <c r="I25" i="1"/>
  <c r="I21" i="1"/>
  <c r="J21" i="1" s="1"/>
  <c r="I16" i="1"/>
  <c r="J16" i="1" s="1"/>
  <c r="I23" i="1"/>
  <c r="I19" i="1"/>
  <c r="J19" i="1" s="1"/>
  <c r="T46" i="1" l="1"/>
  <c r="T47" i="1"/>
  <c r="J27" i="1"/>
  <c r="G30" i="1" s="1"/>
  <c r="G31" i="1" l="1"/>
  <c r="D40" i="1" l="1"/>
  <c r="D42" i="1"/>
  <c r="D44" i="1"/>
  <c r="D41" i="1"/>
  <c r="D43" i="1"/>
  <c r="D45" i="1"/>
  <c r="L43" i="1" l="1"/>
  <c r="M43" i="1" s="1"/>
  <c r="L44" i="1"/>
  <c r="M44" i="1" s="1"/>
  <c r="L40" i="1"/>
  <c r="M40" i="1" s="1"/>
  <c r="L45" i="1"/>
  <c r="M45" i="1" s="1"/>
  <c r="L41" i="1"/>
  <c r="M41" i="1" s="1"/>
  <c r="L42" i="1"/>
  <c r="M42" i="1" s="1"/>
  <c r="N42" i="1" l="1"/>
  <c r="O42" i="1" s="1"/>
  <c r="P42" i="1" s="1"/>
  <c r="R42" i="1" s="1"/>
  <c r="N41" i="1"/>
  <c r="O41" i="1" s="1"/>
  <c r="Q41" i="1" s="1"/>
  <c r="N45" i="1"/>
  <c r="O45" i="1" s="1"/>
  <c r="Q45" i="1" s="1"/>
  <c r="N44" i="1"/>
  <c r="O44" i="1" s="1"/>
  <c r="N43" i="1"/>
  <c r="O43" i="1" s="1"/>
  <c r="N40" i="1"/>
  <c r="O40" i="1" s="1"/>
  <c r="Q42" i="1" l="1"/>
  <c r="P41" i="1"/>
  <c r="R41" i="1" s="1"/>
  <c r="S41" i="1" s="1"/>
  <c r="U41" i="1" s="1"/>
  <c r="P45" i="1"/>
  <c r="R45" i="1" s="1"/>
  <c r="S45" i="1" s="1"/>
  <c r="U45" i="1" s="1"/>
  <c r="S42" i="1"/>
  <c r="U42" i="1" s="1"/>
  <c r="P43" i="1"/>
  <c r="R43" i="1" s="1"/>
  <c r="Q43" i="1"/>
  <c r="Q40" i="1"/>
  <c r="P40" i="1"/>
  <c r="R40" i="1" s="1"/>
  <c r="P44" i="1"/>
  <c r="R44" i="1" s="1"/>
  <c r="Q44" i="1"/>
  <c r="T45" i="1" l="1"/>
  <c r="G45" i="1" s="1"/>
  <c r="T41" i="1"/>
  <c r="G41" i="1" s="1"/>
  <c r="T42" i="1"/>
  <c r="G42" i="1" s="1"/>
  <c r="S40" i="1"/>
  <c r="U40" i="1" s="1"/>
  <c r="S44" i="1"/>
  <c r="U44" i="1" s="1"/>
  <c r="S43" i="1"/>
  <c r="U43" i="1" s="1"/>
  <c r="T44" i="1" l="1"/>
  <c r="G44" i="1" s="1"/>
  <c r="T43" i="1"/>
  <c r="G43" i="1" s="1"/>
  <c r="T40" i="1"/>
  <c r="G40" i="1" s="1"/>
  <c r="G35" i="1" l="1"/>
  <c r="H35" i="1" s="1"/>
</calcChain>
</file>

<file path=xl/sharedStrings.xml><?xml version="1.0" encoding="utf-8"?>
<sst xmlns="http://schemas.openxmlformats.org/spreadsheetml/2006/main" count="55" uniqueCount="48">
  <si>
    <t>Name:</t>
  </si>
  <si>
    <t>GMC Number:</t>
  </si>
  <si>
    <t>Date of form completion</t>
  </si>
  <si>
    <t>Start date</t>
  </si>
  <si>
    <t>End date</t>
  </si>
  <si>
    <t>Period type</t>
  </si>
  <si>
    <t>WTE (%)</t>
  </si>
  <si>
    <t>Months in period</t>
  </si>
  <si>
    <t>Months of credit</t>
  </si>
  <si>
    <t>Day</t>
  </si>
  <si>
    <t>Month</t>
  </si>
  <si>
    <t>Year</t>
  </si>
  <si>
    <t>days</t>
  </si>
  <si>
    <t>Months</t>
  </si>
  <si>
    <t>Years</t>
  </si>
  <si>
    <t>TOTAL</t>
  </si>
  <si>
    <t>Length of programme</t>
  </si>
  <si>
    <t>Months of credit attained</t>
  </si>
  <si>
    <t>Months to complete</t>
  </si>
  <si>
    <t>Start date of next post</t>
  </si>
  <si>
    <t>What is the percentage of your next placement?</t>
  </si>
  <si>
    <t>%</t>
  </si>
  <si>
    <t>Predicted completion date</t>
  </si>
  <si>
    <t>The above date is calculated on the basis of the information entered above.  This is an indicative date which must be reviewed and agreed at the next ARCP.</t>
  </si>
  <si>
    <t>Time to complete</t>
  </si>
  <si>
    <t>WTE</t>
  </si>
  <si>
    <t>Completion date</t>
  </si>
  <si>
    <t>Days</t>
  </si>
  <si>
    <t>Days + days in date</t>
  </si>
  <si>
    <t>Over 30 days</t>
  </si>
  <si>
    <t>Days in date</t>
  </si>
  <si>
    <t>Months + months in date</t>
  </si>
  <si>
    <t>Over 12?</t>
  </si>
  <si>
    <t>Months in date</t>
  </si>
  <si>
    <t>Years + date</t>
  </si>
  <si>
    <t>Post type rules</t>
  </si>
  <si>
    <t>Post types</t>
  </si>
  <si>
    <t>Credit rule</t>
  </si>
  <si>
    <t>Clinical Training - GMC approved programme</t>
  </si>
  <si>
    <t>Additional Training</t>
  </si>
  <si>
    <t>Research</t>
  </si>
  <si>
    <t>Enter number of months approved</t>
  </si>
  <si>
    <t>Maternity Leave</t>
  </si>
  <si>
    <t>Sick Leave</t>
  </si>
  <si>
    <t>Out of Programme - Training</t>
  </si>
  <si>
    <t>Out of Programme - Experience</t>
  </si>
  <si>
    <t>Out of Programme - Career Break</t>
  </si>
  <si>
    <t>Clinical Experience / Training outside GMC approved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</si>
</sst>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9]dd\ mmmm\ yyyy;@"/>
  </numFmts>
  <fonts count="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0" fontId="3" fillId="0" borderId="0" xfId="0" applyFont="1"/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164" fontId="4" fillId="0" borderId="7" xfId="0" applyNumberFormat="1" applyFont="1" applyBorder="1"/>
    <xf numFmtId="164" fontId="4" fillId="0" borderId="1" xfId="0" applyNumberFormat="1" applyFont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 applyProtection="1">
      <alignment horizontal="right"/>
      <protection hidden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2" borderId="12" xfId="0" applyFont="1" applyFill="1" applyBorder="1" applyAlignment="1" applyProtection="1">
      <alignment horizontal="left"/>
      <protection locked="0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0" borderId="2" xfId="0" applyFont="1" applyBorder="1"/>
    <xf numFmtId="0" fontId="1" fillId="0" borderId="14" xfId="0" applyFont="1" applyBorder="1"/>
    <xf numFmtId="14" fontId="1" fillId="2" borderId="1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" fontId="1" fillId="0" borderId="7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64" fontId="1" fillId="0" borderId="12" xfId="0" applyNumberFormat="1" applyFont="1" applyBorder="1" applyProtection="1">
      <protection hidden="1"/>
    </xf>
    <xf numFmtId="164" fontId="1" fillId="0" borderId="7" xfId="0" applyNumberFormat="1" applyFont="1" applyBorder="1" applyProtection="1">
      <protection locked="0" hidden="1"/>
    </xf>
    <xf numFmtId="1" fontId="1" fillId="0" borderId="0" xfId="0" applyNumberFormat="1" applyFont="1"/>
    <xf numFmtId="1" fontId="1" fillId="0" borderId="9" xfId="0" applyNumberFormat="1" applyFont="1" applyBorder="1" applyProtection="1">
      <protection locked="0"/>
    </xf>
    <xf numFmtId="1" fontId="1" fillId="0" borderId="10" xfId="0" applyNumberFormat="1" applyFont="1" applyBorder="1" applyProtection="1">
      <protection locked="0"/>
    </xf>
    <xf numFmtId="1" fontId="1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0" fontId="1" fillId="0" borderId="10" xfId="0" applyFont="1" applyBorder="1" applyProtection="1">
      <protection locked="0"/>
    </xf>
    <xf numFmtId="164" fontId="1" fillId="0" borderId="17" xfId="0" applyNumberFormat="1" applyFont="1" applyBorder="1" applyProtection="1">
      <protection hidden="1"/>
    </xf>
    <xf numFmtId="164" fontId="1" fillId="0" borderId="9" xfId="0" applyNumberFormat="1" applyFont="1" applyBorder="1" applyProtection="1">
      <protection locked="0" hidden="1"/>
    </xf>
    <xf numFmtId="0" fontId="1" fillId="0" borderId="18" xfId="0" applyFont="1" applyBorder="1"/>
    <xf numFmtId="164" fontId="1" fillId="0" borderId="0" xfId="0" applyNumberFormat="1" applyFont="1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Protection="1">
      <protection locked="0"/>
    </xf>
    <xf numFmtId="164" fontId="1" fillId="0" borderId="1" xfId="0" applyNumberFormat="1" applyFont="1" applyBorder="1"/>
    <xf numFmtId="0" fontId="1" fillId="0" borderId="0" xfId="0" applyFont="1" applyProtection="1">
      <protection hidden="1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4" fontId="1" fillId="0" borderId="1" xfId="0" applyNumberFormat="1" applyFont="1" applyBorder="1" applyAlignment="1" applyProtection="1">
      <alignment horizontal="left"/>
      <protection hidden="1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771525</xdr:colOff>
      <xdr:row>0</xdr:row>
      <xdr:rowOff>133350</xdr:rowOff>
    </xdr:from>
    <xdr:to>
      <xdr:col>22</xdr:col>
      <xdr:colOff>24184</xdr:colOff>
      <xdr:row>8</xdr:row>
      <xdr:rowOff>56135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133350"/>
          <a:ext cx="2091109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47"/>
  <sheetViews>
    <sheetView showGridLines="0" tabSelected="1" topLeftCell="A27" zoomScaleNormal="100" zoomScaleSheetLayoutView="100" workbookViewId="0">
      <selection activeCell="I35" sqref="I35"/>
    </sheetView>
  </sheetViews>
  <sheetFormatPr defaultColWidth="9" defaultRowHeight="14.45"/>
  <cols>
    <col min="1" max="1" width="4.875" style="6" customWidth="1"/>
    <col min="2" max="2" width="6.625" style="6" customWidth="1"/>
    <col min="3" max="3" width="6.625" style="6" bestFit="1" customWidth="1"/>
    <col min="4" max="4" width="5" style="6" customWidth="1"/>
    <col min="5" max="5" width="6.25" style="6" customWidth="1"/>
    <col min="6" max="6" width="6.625" style="6" bestFit="1" customWidth="1"/>
    <col min="7" max="7" width="44.875" style="6" customWidth="1"/>
    <col min="8" max="8" width="9.25" style="6" customWidth="1"/>
    <col min="9" max="9" width="14.875" style="6" customWidth="1"/>
    <col min="10" max="10" width="22.375" style="6" customWidth="1"/>
    <col min="11" max="17" width="9" style="6" hidden="1" customWidth="1"/>
    <col min="18" max="18" width="19.375" style="6" hidden="1" customWidth="1"/>
    <col min="19" max="22" width="0" style="6" hidden="1" customWidth="1"/>
    <col min="23" max="16384" width="9" style="6"/>
  </cols>
  <sheetData>
    <row r="6" spans="1:14" ht="18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43"/>
      <c r="L7" s="43"/>
      <c r="M7" s="43"/>
      <c r="N7" s="43"/>
    </row>
    <row r="8" spans="1:14" ht="14.25" customHeight="1">
      <c r="A8" s="44"/>
      <c r="B8" s="34"/>
      <c r="C8" s="34"/>
      <c r="D8" s="34"/>
      <c r="E8" s="34"/>
      <c r="F8" s="34"/>
      <c r="G8" s="34"/>
      <c r="H8" s="34"/>
      <c r="I8" s="34"/>
      <c r="J8" s="34"/>
      <c r="K8" s="43"/>
      <c r="L8" s="43"/>
      <c r="M8" s="43"/>
      <c r="N8" s="43"/>
    </row>
    <row r="10" spans="1:14">
      <c r="A10" s="45" t="s">
        <v>0</v>
      </c>
      <c r="B10" s="45"/>
      <c r="C10" s="45"/>
      <c r="D10" s="45"/>
      <c r="E10" s="46"/>
      <c r="F10" s="47"/>
      <c r="G10" s="26"/>
      <c r="H10" s="48"/>
      <c r="I10" s="49"/>
      <c r="J10" s="43"/>
      <c r="K10" s="43"/>
      <c r="L10" s="43"/>
      <c r="M10" s="43"/>
      <c r="N10" s="43"/>
    </row>
    <row r="11" spans="1:14">
      <c r="A11" s="45" t="s">
        <v>1</v>
      </c>
      <c r="B11" s="45"/>
      <c r="C11" s="45"/>
      <c r="D11" s="45"/>
      <c r="E11" s="46"/>
      <c r="F11" s="50"/>
      <c r="G11" s="26"/>
      <c r="H11" s="48"/>
      <c r="I11" s="49"/>
      <c r="J11" s="43"/>
      <c r="K11" s="43"/>
      <c r="L11" s="43"/>
      <c r="M11" s="43"/>
      <c r="N11" s="43"/>
    </row>
    <row r="12" spans="1:14">
      <c r="A12" s="45" t="s">
        <v>2</v>
      </c>
      <c r="B12" s="45"/>
      <c r="C12" s="45"/>
      <c r="D12" s="45"/>
      <c r="E12" s="46"/>
      <c r="F12" s="51"/>
      <c r="G12" s="52"/>
      <c r="H12" s="48"/>
      <c r="I12" s="49"/>
      <c r="J12" s="43"/>
      <c r="K12" s="43"/>
      <c r="L12" s="43"/>
      <c r="M12" s="43"/>
      <c r="N12" s="43"/>
    </row>
    <row r="13" spans="1:14" ht="15" thickBo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>
      <c r="A14" s="38" t="s">
        <v>3</v>
      </c>
      <c r="B14" s="39"/>
      <c r="C14" s="40"/>
      <c r="D14" s="38" t="s">
        <v>4</v>
      </c>
      <c r="E14" s="39"/>
      <c r="F14" s="40"/>
      <c r="G14" s="17" t="s">
        <v>5</v>
      </c>
      <c r="H14" s="19" t="s">
        <v>6</v>
      </c>
      <c r="I14" s="41" t="s">
        <v>7</v>
      </c>
      <c r="J14" s="21" t="s">
        <v>8</v>
      </c>
      <c r="K14" s="53"/>
      <c r="L14" s="43"/>
      <c r="M14" s="43"/>
      <c r="N14" s="43"/>
    </row>
    <row r="15" spans="1:14" ht="15" thickBot="1">
      <c r="A15" s="7" t="s">
        <v>9</v>
      </c>
      <c r="B15" s="8" t="s">
        <v>10</v>
      </c>
      <c r="C15" s="9" t="s">
        <v>11</v>
      </c>
      <c r="D15" s="7" t="s">
        <v>9</v>
      </c>
      <c r="E15" s="8" t="s">
        <v>10</v>
      </c>
      <c r="F15" s="9" t="s">
        <v>11</v>
      </c>
      <c r="G15" s="18"/>
      <c r="H15" s="20"/>
      <c r="I15" s="42"/>
      <c r="J15" s="22"/>
      <c r="K15" s="43"/>
      <c r="L15" s="43" t="s">
        <v>12</v>
      </c>
      <c r="M15" s="43" t="s">
        <v>13</v>
      </c>
      <c r="N15" s="43" t="s">
        <v>14</v>
      </c>
    </row>
    <row r="16" spans="1:14">
      <c r="A16" s="54"/>
      <c r="B16" s="55"/>
      <c r="C16" s="56"/>
      <c r="D16" s="54"/>
      <c r="E16" s="55"/>
      <c r="F16" s="56"/>
      <c r="G16" s="57"/>
      <c r="H16" s="58"/>
      <c r="I16" s="59">
        <f t="shared" ref="I16:I25" si="0">(N16*12)+M16+(L16/(365/12))</f>
        <v>0</v>
      </c>
      <c r="J16" s="60">
        <f>IF(G16=Rules!$A$3,(I16*(H16/100)),IF(G16=Rules!$A$5,Rules!$B$5,IF(G16=Rules!$A$8,Rules!$B$8,0)))</f>
        <v>0</v>
      </c>
      <c r="K16" s="43"/>
      <c r="L16" s="61">
        <f t="shared" ref="L16:L25" si="1">D16-A16</f>
        <v>0</v>
      </c>
      <c r="M16" s="61">
        <f t="shared" ref="M16:M25" si="2">E16-B16</f>
        <v>0</v>
      </c>
      <c r="N16" s="61">
        <f t="shared" ref="N16:N25" si="3">F16-C16</f>
        <v>0</v>
      </c>
    </row>
    <row r="17" spans="1:14">
      <c r="A17" s="54"/>
      <c r="B17" s="55"/>
      <c r="C17" s="56"/>
      <c r="D17" s="54"/>
      <c r="E17" s="55"/>
      <c r="F17" s="56"/>
      <c r="G17" s="57"/>
      <c r="H17" s="58"/>
      <c r="I17" s="59">
        <f t="shared" si="0"/>
        <v>0</v>
      </c>
      <c r="J17" s="60">
        <f>IF(G17=Rules!$A$3,(I17*(H17/100)),IF(G17=Rules!$A$5,Rules!$B$5,IF(G17=Rules!$A$8,Rules!$B$8,0)))</f>
        <v>0</v>
      </c>
      <c r="K17" s="43"/>
      <c r="L17" s="61">
        <f t="shared" si="1"/>
        <v>0</v>
      </c>
      <c r="M17" s="61">
        <f t="shared" si="2"/>
        <v>0</v>
      </c>
      <c r="N17" s="61">
        <f t="shared" si="3"/>
        <v>0</v>
      </c>
    </row>
    <row r="18" spans="1:14">
      <c r="A18" s="54"/>
      <c r="B18" s="55"/>
      <c r="C18" s="56"/>
      <c r="D18" s="54"/>
      <c r="E18" s="55"/>
      <c r="F18" s="56"/>
      <c r="G18" s="57"/>
      <c r="H18" s="58"/>
      <c r="I18" s="59">
        <f t="shared" si="0"/>
        <v>0</v>
      </c>
      <c r="J18" s="60">
        <f>IF(G18=Rules!$A$3,(I18*(H18/100)),IF(G18=Rules!$A$5,Rules!$B$5,IF(G18=Rules!$A$8,Rules!$B$8,0)))</f>
        <v>0</v>
      </c>
      <c r="K18" s="43"/>
      <c r="L18" s="61">
        <f t="shared" si="1"/>
        <v>0</v>
      </c>
      <c r="M18" s="61">
        <f t="shared" si="2"/>
        <v>0</v>
      </c>
      <c r="N18" s="61">
        <f t="shared" si="3"/>
        <v>0</v>
      </c>
    </row>
    <row r="19" spans="1:14">
      <c r="A19" s="54"/>
      <c r="B19" s="55"/>
      <c r="C19" s="56"/>
      <c r="D19" s="54"/>
      <c r="E19" s="55"/>
      <c r="F19" s="56"/>
      <c r="G19" s="57"/>
      <c r="H19" s="58"/>
      <c r="I19" s="59">
        <f t="shared" si="0"/>
        <v>0</v>
      </c>
      <c r="J19" s="60">
        <f>IF(G19=Rules!$A$3,(I19*(H19/100)),IF(G19=Rules!$A$5,Rules!$B$5,IF(G19=Rules!$A$8,Rules!$B$8,0)))</f>
        <v>0</v>
      </c>
      <c r="K19" s="43"/>
      <c r="L19" s="61">
        <f t="shared" si="1"/>
        <v>0</v>
      </c>
      <c r="M19" s="61">
        <f t="shared" si="2"/>
        <v>0</v>
      </c>
      <c r="N19" s="61">
        <f t="shared" si="3"/>
        <v>0</v>
      </c>
    </row>
    <row r="20" spans="1:14">
      <c r="A20" s="54"/>
      <c r="B20" s="55"/>
      <c r="C20" s="56"/>
      <c r="D20" s="54"/>
      <c r="E20" s="55"/>
      <c r="F20" s="56"/>
      <c r="G20" s="57"/>
      <c r="H20" s="58"/>
      <c r="I20" s="59">
        <f t="shared" si="0"/>
        <v>0</v>
      </c>
      <c r="J20" s="60">
        <f>IF(G20=Rules!$A$3,(I20*(H20/100)),IF(G20=Rules!$A$5,Rules!$B$5,IF(G20=Rules!$A$8,Rules!$B$8,0)))</f>
        <v>0</v>
      </c>
      <c r="K20" s="43"/>
      <c r="L20" s="61">
        <f t="shared" si="1"/>
        <v>0</v>
      </c>
      <c r="M20" s="61">
        <f t="shared" si="2"/>
        <v>0</v>
      </c>
      <c r="N20" s="61">
        <f t="shared" si="3"/>
        <v>0</v>
      </c>
    </row>
    <row r="21" spans="1:14">
      <c r="A21" s="54"/>
      <c r="B21" s="55"/>
      <c r="C21" s="56"/>
      <c r="D21" s="54"/>
      <c r="E21" s="55"/>
      <c r="F21" s="56"/>
      <c r="G21" s="57"/>
      <c r="H21" s="58"/>
      <c r="I21" s="59">
        <f t="shared" si="0"/>
        <v>0</v>
      </c>
      <c r="J21" s="60">
        <f>IF(G21=Rules!$A$3,(I21*(H21/100)),IF(G21=Rules!$A$5,Rules!$B$5,IF(G21=Rules!$A$8,Rules!$B$8,0)))</f>
        <v>0</v>
      </c>
      <c r="K21" s="43"/>
      <c r="L21" s="61">
        <f t="shared" si="1"/>
        <v>0</v>
      </c>
      <c r="M21" s="61">
        <f t="shared" si="2"/>
        <v>0</v>
      </c>
      <c r="N21" s="61">
        <f t="shared" si="3"/>
        <v>0</v>
      </c>
    </row>
    <row r="22" spans="1:14">
      <c r="A22" s="54"/>
      <c r="B22" s="55"/>
      <c r="C22" s="56"/>
      <c r="D22" s="54"/>
      <c r="E22" s="55"/>
      <c r="F22" s="56"/>
      <c r="G22" s="57"/>
      <c r="H22" s="58"/>
      <c r="I22" s="59">
        <f t="shared" si="0"/>
        <v>0</v>
      </c>
      <c r="J22" s="60">
        <f>IF(G22=Rules!$A$3,(I22*(H22/100)),IF(G22=Rules!$A$5,Rules!$B$5,IF(G22=Rules!$A$8,Rules!$B$8,0)))</f>
        <v>0</v>
      </c>
      <c r="K22" s="43"/>
      <c r="L22" s="61">
        <f t="shared" si="1"/>
        <v>0</v>
      </c>
      <c r="M22" s="61">
        <f t="shared" si="2"/>
        <v>0</v>
      </c>
      <c r="N22" s="61">
        <f t="shared" si="3"/>
        <v>0</v>
      </c>
    </row>
    <row r="23" spans="1:14">
      <c r="A23" s="54"/>
      <c r="B23" s="55"/>
      <c r="C23" s="56"/>
      <c r="D23" s="54"/>
      <c r="E23" s="55"/>
      <c r="F23" s="56"/>
      <c r="G23" s="57"/>
      <c r="H23" s="58"/>
      <c r="I23" s="59">
        <f t="shared" si="0"/>
        <v>0</v>
      </c>
      <c r="J23" s="60">
        <f>IF(G23=Rules!$A$3,(I23*(H23/100)),IF(G23=Rules!$A$5,Rules!$B$5,IF(G23=Rules!$A$8,Rules!$B$8,0)))</f>
        <v>0</v>
      </c>
      <c r="K23" s="43"/>
      <c r="L23" s="61">
        <f t="shared" si="1"/>
        <v>0</v>
      </c>
      <c r="M23" s="61">
        <f t="shared" si="2"/>
        <v>0</v>
      </c>
      <c r="N23" s="61">
        <f t="shared" si="3"/>
        <v>0</v>
      </c>
    </row>
    <row r="24" spans="1:14">
      <c r="A24" s="54"/>
      <c r="B24" s="55"/>
      <c r="C24" s="56"/>
      <c r="D24" s="54"/>
      <c r="E24" s="55"/>
      <c r="F24" s="56"/>
      <c r="G24" s="57"/>
      <c r="H24" s="58"/>
      <c r="I24" s="59">
        <f t="shared" si="0"/>
        <v>0</v>
      </c>
      <c r="J24" s="60">
        <f>IF(G24=Rules!$A$3,(I24*(H24/100)),IF(G24=Rules!$A$5,Rules!$B$5,IF(G24=Rules!$A$8,Rules!$B$8,0)))</f>
        <v>0</v>
      </c>
      <c r="K24" s="43"/>
      <c r="L24" s="61">
        <f t="shared" si="1"/>
        <v>0</v>
      </c>
      <c r="M24" s="61">
        <f t="shared" si="2"/>
        <v>0</v>
      </c>
      <c r="N24" s="61">
        <f t="shared" si="3"/>
        <v>0</v>
      </c>
    </row>
    <row r="25" spans="1:14" ht="15" thickBot="1">
      <c r="A25" s="62"/>
      <c r="B25" s="63"/>
      <c r="C25" s="64"/>
      <c r="D25" s="62"/>
      <c r="E25" s="63"/>
      <c r="F25" s="64"/>
      <c r="G25" s="65"/>
      <c r="H25" s="66"/>
      <c r="I25" s="67">
        <f t="shared" si="0"/>
        <v>0</v>
      </c>
      <c r="J25" s="68">
        <f>IF(G25=Rules!$A$3,(I25*(H25/100)),IF(G25=Rules!$A$5,Rules!$B$5,IF(G25=Rules!$A$8,Rules!$B$8,0)))</f>
        <v>0</v>
      </c>
      <c r="K25" s="43"/>
      <c r="L25" s="61">
        <f t="shared" si="1"/>
        <v>0</v>
      </c>
      <c r="M25" s="61">
        <f t="shared" si="2"/>
        <v>0</v>
      </c>
      <c r="N25" s="61">
        <f t="shared" si="3"/>
        <v>0</v>
      </c>
    </row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69"/>
      <c r="K26" s="43"/>
      <c r="L26" s="43"/>
      <c r="M26" s="43"/>
      <c r="N26" s="43"/>
    </row>
    <row r="27" spans="1:14">
      <c r="A27" s="36" t="s">
        <v>15</v>
      </c>
      <c r="B27" s="37"/>
      <c r="C27" s="37"/>
      <c r="D27" s="37"/>
      <c r="E27" s="37"/>
      <c r="F27" s="37"/>
      <c r="G27" s="37"/>
      <c r="H27" s="37"/>
      <c r="I27" s="37"/>
      <c r="J27" s="10">
        <f>SUM(J16:J25)</f>
        <v>0</v>
      </c>
      <c r="K27" s="70"/>
      <c r="L27" s="43"/>
      <c r="M27" s="43"/>
      <c r="N27" s="43"/>
    </row>
    <row r="29" spans="1:14">
      <c r="A29" s="71" t="s">
        <v>16</v>
      </c>
      <c r="B29" s="71"/>
      <c r="C29" s="71"/>
      <c r="D29" s="71"/>
      <c r="E29" s="71"/>
      <c r="F29" s="43"/>
      <c r="G29" s="72">
        <v>60</v>
      </c>
      <c r="H29" s="43"/>
      <c r="I29" s="43"/>
      <c r="J29" s="43"/>
      <c r="K29" s="43"/>
      <c r="L29" s="43"/>
      <c r="M29" s="43"/>
      <c r="N29" s="43"/>
    </row>
    <row r="30" spans="1:14">
      <c r="A30" s="71" t="s">
        <v>17</v>
      </c>
      <c r="B30" s="71"/>
      <c r="C30" s="71"/>
      <c r="D30" s="71"/>
      <c r="E30" s="71"/>
      <c r="F30" s="43"/>
      <c r="G30" s="73">
        <f>J27</f>
        <v>0</v>
      </c>
      <c r="H30" s="43"/>
      <c r="I30" s="43"/>
      <c r="J30" s="43"/>
      <c r="K30" s="43"/>
      <c r="L30" s="43"/>
      <c r="M30" s="43"/>
      <c r="N30" s="43"/>
    </row>
    <row r="31" spans="1:14">
      <c r="A31" s="35" t="s">
        <v>18</v>
      </c>
      <c r="B31" s="35"/>
      <c r="C31" s="35"/>
      <c r="D31" s="35"/>
      <c r="E31" s="35"/>
      <c r="F31" s="43"/>
      <c r="G31" s="11">
        <f>G29-G30</f>
        <v>60</v>
      </c>
      <c r="H31" s="43"/>
      <c r="I31" s="43"/>
      <c r="J31" s="43"/>
      <c r="K31" s="43"/>
      <c r="L31" s="43"/>
      <c r="M31" s="43"/>
      <c r="N31" s="43"/>
    </row>
    <row r="32" spans="1:14" ht="12.7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21">
      <c r="A33" s="30" t="s">
        <v>19</v>
      </c>
      <c r="B33" s="31"/>
      <c r="C33" s="31"/>
      <c r="D33" s="31"/>
      <c r="E33" s="32"/>
      <c r="F33" s="43"/>
      <c r="G33" s="12"/>
      <c r="H33" s="43"/>
      <c r="I33" s="43"/>
      <c r="J33" s="43"/>
      <c r="K33" s="43"/>
      <c r="L33" s="43">
        <f>DAY(G33)</f>
        <v>0</v>
      </c>
      <c r="M33" s="43">
        <f>MONTH(G33)</f>
        <v>1</v>
      </c>
      <c r="N33" s="43">
        <f>YEAR(G33)</f>
        <v>1900</v>
      </c>
      <c r="O33" s="43"/>
      <c r="P33" s="43"/>
      <c r="Q33" s="43"/>
      <c r="R33" s="43"/>
      <c r="S33" s="43"/>
      <c r="T33" s="43"/>
      <c r="U33" s="43"/>
    </row>
    <row r="34" spans="1:21" ht="29.25" customHeight="1">
      <c r="A34" s="30" t="s">
        <v>20</v>
      </c>
      <c r="B34" s="31"/>
      <c r="C34" s="31"/>
      <c r="D34" s="31"/>
      <c r="E34" s="32"/>
      <c r="F34" s="43"/>
      <c r="G34" s="13"/>
      <c r="H34" s="43" t="s">
        <v>21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9.25" customHeight="1">
      <c r="A35" s="27" t="s">
        <v>22</v>
      </c>
      <c r="B35" s="28"/>
      <c r="C35" s="28"/>
      <c r="D35" s="28"/>
      <c r="E35" s="29"/>
      <c r="F35" s="43"/>
      <c r="G35" s="16" t="str">
        <f>IF((ISBLANK(G34))," ",IF(G34=A40,G40,IF(G34=A41,G41,IF(G34=A42,G42,IF(G34=A43,G43,IF(G34=A44,G44,IF(G34=A45,G45,"Insert predicted date")))))))</f>
        <v xml:space="preserve"> </v>
      </c>
      <c r="H35" s="74" t="str">
        <f>IF((ISBLANK(G34))," ",IF(G35&gt;Rules!A12,"Training must be completed against the latest version of the curriculum"," "))</f>
        <v xml:space="preserve"> 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41.25" customHeight="1">
      <c r="A36" s="75" t="s">
        <v>23</v>
      </c>
      <c r="B36" s="75"/>
      <c r="C36" s="75"/>
      <c r="D36" s="75"/>
      <c r="E36" s="75"/>
      <c r="F36" s="75"/>
      <c r="G36" s="75"/>
      <c r="H36" s="75"/>
      <c r="I36" s="75"/>
      <c r="J36" s="75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8" spans="1:21">
      <c r="A38" s="14" t="s">
        <v>24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>
      <c r="A39" s="23" t="s">
        <v>25</v>
      </c>
      <c r="B39" s="24"/>
      <c r="C39" s="25"/>
      <c r="D39" s="23" t="s">
        <v>13</v>
      </c>
      <c r="E39" s="24"/>
      <c r="F39" s="25"/>
      <c r="G39" s="15" t="s">
        <v>26</v>
      </c>
      <c r="H39" s="43"/>
      <c r="I39" s="43"/>
      <c r="J39" s="43"/>
      <c r="K39" s="43"/>
      <c r="L39" s="76" t="s">
        <v>14</v>
      </c>
      <c r="M39" s="76" t="s">
        <v>13</v>
      </c>
      <c r="N39" s="76" t="s">
        <v>27</v>
      </c>
      <c r="O39" s="76" t="s">
        <v>28</v>
      </c>
      <c r="P39" s="76" t="s">
        <v>29</v>
      </c>
      <c r="Q39" s="76" t="s">
        <v>30</v>
      </c>
      <c r="R39" s="76" t="s">
        <v>31</v>
      </c>
      <c r="S39" s="76" t="s">
        <v>32</v>
      </c>
      <c r="T39" s="76" t="s">
        <v>33</v>
      </c>
      <c r="U39" s="76" t="s">
        <v>34</v>
      </c>
    </row>
    <row r="40" spans="1:21">
      <c r="A40" s="46">
        <v>100</v>
      </c>
      <c r="B40" s="77"/>
      <c r="C40" s="78"/>
      <c r="D40" s="79">
        <f t="shared" ref="D40:D44" si="4">ROUND(($G$31/A40)*100,2)</f>
        <v>60</v>
      </c>
      <c r="E40" s="80"/>
      <c r="F40" s="81"/>
      <c r="G40" s="82" t="str">
        <f>IF($G$33&gt;0,DATE(U40,T40,Q40)," ")</f>
        <v xml:space="preserve"> </v>
      </c>
      <c r="H40" s="43"/>
      <c r="I40" s="43"/>
      <c r="J40" s="43"/>
      <c r="K40" s="43"/>
      <c r="L40" s="76">
        <f t="shared" ref="L40:L47" si="5">ROUND(D40/12,0)</f>
        <v>5</v>
      </c>
      <c r="M40" s="76">
        <f t="shared" ref="M40:M47" si="6">ROUNDDOWN(D40-(L40*12),0)</f>
        <v>0</v>
      </c>
      <c r="N40" s="76">
        <f t="shared" ref="N40:N47" si="7">ROUND((D40-(L40*12)-M40)*(365/12),0)</f>
        <v>0</v>
      </c>
      <c r="O40" s="76">
        <f t="shared" ref="O40:O47" si="8">$L$33+N40</f>
        <v>0</v>
      </c>
      <c r="P40" s="76">
        <f>IF(O40&gt;30,1,0)</f>
        <v>0</v>
      </c>
      <c r="Q40" s="76">
        <f>IF(O40&gt;30.5,O40-30,O40)</f>
        <v>0</v>
      </c>
      <c r="R40" s="76">
        <f t="shared" ref="R40:R47" si="9">M40+$M$33+P40</f>
        <v>1</v>
      </c>
      <c r="S40" s="76">
        <f>IF(R40&gt;12,1,0)</f>
        <v>0</v>
      </c>
      <c r="T40" s="76">
        <f>R40-(S40*12)</f>
        <v>1</v>
      </c>
      <c r="U40" s="76">
        <f t="shared" ref="U40:U47" si="10">S40+L40+$N$33</f>
        <v>1905</v>
      </c>
    </row>
    <row r="41" spans="1:21">
      <c r="A41" s="46">
        <v>90</v>
      </c>
      <c r="B41" s="77"/>
      <c r="C41" s="78"/>
      <c r="D41" s="79">
        <f t="shared" si="4"/>
        <v>66.67</v>
      </c>
      <c r="E41" s="80"/>
      <c r="F41" s="81"/>
      <c r="G41" s="82" t="str">
        <f t="shared" ref="G41:G45" si="11">IF($G$33&gt;0,DATE(U41,T41,Q41)," ")</f>
        <v xml:space="preserve"> </v>
      </c>
      <c r="H41" s="43"/>
      <c r="I41" s="43"/>
      <c r="J41" s="43"/>
      <c r="K41" s="43"/>
      <c r="L41" s="76">
        <f t="shared" si="5"/>
        <v>6</v>
      </c>
      <c r="M41" s="76">
        <f t="shared" si="6"/>
        <v>-5</v>
      </c>
      <c r="N41" s="76">
        <f t="shared" si="7"/>
        <v>-10</v>
      </c>
      <c r="O41" s="76">
        <f t="shared" si="8"/>
        <v>-10</v>
      </c>
      <c r="P41" s="76">
        <f t="shared" ref="P41:P47" si="12">IF(O41&gt;30,1,0)</f>
        <v>0</v>
      </c>
      <c r="Q41" s="76">
        <f t="shared" ref="Q41:Q47" si="13">IF(O41&gt;30.5,O41-30,O41)</f>
        <v>-10</v>
      </c>
      <c r="R41" s="76">
        <f t="shared" si="9"/>
        <v>-4</v>
      </c>
      <c r="S41" s="76">
        <f t="shared" ref="S41:S47" si="14">IF(R41&gt;12,1,0)</f>
        <v>0</v>
      </c>
      <c r="T41" s="76">
        <f t="shared" ref="T41:T47" si="15">R41-(S41*12)</f>
        <v>-4</v>
      </c>
      <c r="U41" s="76">
        <f t="shared" si="10"/>
        <v>1906</v>
      </c>
    </row>
    <row r="42" spans="1:21">
      <c r="A42" s="46">
        <v>80</v>
      </c>
      <c r="B42" s="77"/>
      <c r="C42" s="78"/>
      <c r="D42" s="79">
        <f t="shared" si="4"/>
        <v>75</v>
      </c>
      <c r="E42" s="80"/>
      <c r="F42" s="81"/>
      <c r="G42" s="82" t="str">
        <f t="shared" si="11"/>
        <v xml:space="preserve"> </v>
      </c>
      <c r="H42" s="43"/>
      <c r="I42" s="43"/>
      <c r="J42" s="43"/>
      <c r="K42" s="43"/>
      <c r="L42" s="76">
        <f t="shared" si="5"/>
        <v>6</v>
      </c>
      <c r="M42" s="76">
        <f t="shared" si="6"/>
        <v>3</v>
      </c>
      <c r="N42" s="76">
        <f t="shared" si="7"/>
        <v>0</v>
      </c>
      <c r="O42" s="76">
        <f t="shared" si="8"/>
        <v>0</v>
      </c>
      <c r="P42" s="76">
        <f t="shared" si="12"/>
        <v>0</v>
      </c>
      <c r="Q42" s="76">
        <f t="shared" si="13"/>
        <v>0</v>
      </c>
      <c r="R42" s="76">
        <f t="shared" si="9"/>
        <v>4</v>
      </c>
      <c r="S42" s="76">
        <f t="shared" si="14"/>
        <v>0</v>
      </c>
      <c r="T42" s="76">
        <f t="shared" si="15"/>
        <v>4</v>
      </c>
      <c r="U42" s="76">
        <f t="shared" si="10"/>
        <v>1906</v>
      </c>
    </row>
    <row r="43" spans="1:21">
      <c r="A43" s="46">
        <v>70</v>
      </c>
      <c r="B43" s="77"/>
      <c r="C43" s="78"/>
      <c r="D43" s="79">
        <f t="shared" si="4"/>
        <v>85.71</v>
      </c>
      <c r="E43" s="80"/>
      <c r="F43" s="81"/>
      <c r="G43" s="82" t="str">
        <f t="shared" si="11"/>
        <v xml:space="preserve"> </v>
      </c>
      <c r="H43" s="43"/>
      <c r="I43" s="43"/>
      <c r="J43" s="43"/>
      <c r="K43" s="43"/>
      <c r="L43" s="76">
        <f t="shared" si="5"/>
        <v>7</v>
      </c>
      <c r="M43" s="76">
        <f t="shared" si="6"/>
        <v>1</v>
      </c>
      <c r="N43" s="76">
        <f t="shared" si="7"/>
        <v>22</v>
      </c>
      <c r="O43" s="76">
        <f t="shared" si="8"/>
        <v>22</v>
      </c>
      <c r="P43" s="76">
        <f t="shared" si="12"/>
        <v>0</v>
      </c>
      <c r="Q43" s="76">
        <f t="shared" si="13"/>
        <v>22</v>
      </c>
      <c r="R43" s="76">
        <f t="shared" si="9"/>
        <v>2</v>
      </c>
      <c r="S43" s="76">
        <f t="shared" si="14"/>
        <v>0</v>
      </c>
      <c r="T43" s="76">
        <f t="shared" si="15"/>
        <v>2</v>
      </c>
      <c r="U43" s="76">
        <f t="shared" si="10"/>
        <v>1907</v>
      </c>
    </row>
    <row r="44" spans="1:21">
      <c r="A44" s="46">
        <v>60</v>
      </c>
      <c r="B44" s="77"/>
      <c r="C44" s="78"/>
      <c r="D44" s="79">
        <f t="shared" si="4"/>
        <v>100</v>
      </c>
      <c r="E44" s="80"/>
      <c r="F44" s="81"/>
      <c r="G44" s="82" t="str">
        <f t="shared" si="11"/>
        <v xml:space="preserve"> </v>
      </c>
      <c r="H44" s="43"/>
      <c r="I44" s="43"/>
      <c r="J44" s="43"/>
      <c r="K44" s="43"/>
      <c r="L44" s="76">
        <f t="shared" si="5"/>
        <v>8</v>
      </c>
      <c r="M44" s="76">
        <f t="shared" si="6"/>
        <v>4</v>
      </c>
      <c r="N44" s="76">
        <f t="shared" si="7"/>
        <v>0</v>
      </c>
      <c r="O44" s="76">
        <f t="shared" si="8"/>
        <v>0</v>
      </c>
      <c r="P44" s="76">
        <f t="shared" si="12"/>
        <v>0</v>
      </c>
      <c r="Q44" s="76">
        <f t="shared" si="13"/>
        <v>0</v>
      </c>
      <c r="R44" s="76">
        <f t="shared" si="9"/>
        <v>5</v>
      </c>
      <c r="S44" s="76">
        <f t="shared" si="14"/>
        <v>0</v>
      </c>
      <c r="T44" s="76">
        <f t="shared" si="15"/>
        <v>5</v>
      </c>
      <c r="U44" s="76">
        <f t="shared" si="10"/>
        <v>1908</v>
      </c>
    </row>
    <row r="45" spans="1:21">
      <c r="A45" s="46">
        <v>50</v>
      </c>
      <c r="B45" s="77"/>
      <c r="C45" s="78"/>
      <c r="D45" s="79">
        <f>ROUND(($G$31/A45)*100,2)</f>
        <v>120</v>
      </c>
      <c r="E45" s="80"/>
      <c r="F45" s="81"/>
      <c r="G45" s="82" t="str">
        <f t="shared" si="11"/>
        <v xml:space="preserve"> </v>
      </c>
      <c r="H45" s="43"/>
      <c r="I45" s="43"/>
      <c r="J45" s="43"/>
      <c r="K45" s="43"/>
      <c r="L45" s="76">
        <f t="shared" si="5"/>
        <v>10</v>
      </c>
      <c r="M45" s="76">
        <f t="shared" si="6"/>
        <v>0</v>
      </c>
      <c r="N45" s="76">
        <f t="shared" si="7"/>
        <v>0</v>
      </c>
      <c r="O45" s="76">
        <f t="shared" si="8"/>
        <v>0</v>
      </c>
      <c r="P45" s="76">
        <f t="shared" si="12"/>
        <v>0</v>
      </c>
      <c r="Q45" s="76">
        <f t="shared" si="13"/>
        <v>0</v>
      </c>
      <c r="R45" s="76">
        <f t="shared" si="9"/>
        <v>1</v>
      </c>
      <c r="S45" s="76">
        <f t="shared" si="14"/>
        <v>0</v>
      </c>
      <c r="T45" s="76">
        <f t="shared" si="15"/>
        <v>1</v>
      </c>
      <c r="U45" s="76">
        <f t="shared" si="10"/>
        <v>1910</v>
      </c>
    </row>
    <row r="46" spans="1:2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76">
        <f t="shared" si="5"/>
        <v>0</v>
      </c>
      <c r="M46" s="76">
        <f t="shared" si="6"/>
        <v>0</v>
      </c>
      <c r="N46" s="76">
        <f t="shared" si="7"/>
        <v>0</v>
      </c>
      <c r="O46" s="76">
        <f t="shared" si="8"/>
        <v>0</v>
      </c>
      <c r="P46" s="76">
        <f t="shared" si="12"/>
        <v>0</v>
      </c>
      <c r="Q46" s="76">
        <f t="shared" si="13"/>
        <v>0</v>
      </c>
      <c r="R46" s="76">
        <f t="shared" si="9"/>
        <v>1</v>
      </c>
      <c r="S46" s="76">
        <f t="shared" si="14"/>
        <v>0</v>
      </c>
      <c r="T46" s="76">
        <f t="shared" si="15"/>
        <v>1</v>
      </c>
      <c r="U46" s="76">
        <f t="shared" si="10"/>
        <v>1900</v>
      </c>
    </row>
    <row r="47" spans="1:2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76">
        <f t="shared" si="5"/>
        <v>0</v>
      </c>
      <c r="M47" s="76">
        <f t="shared" si="6"/>
        <v>0</v>
      </c>
      <c r="N47" s="76">
        <f t="shared" si="7"/>
        <v>0</v>
      </c>
      <c r="O47" s="76">
        <f t="shared" si="8"/>
        <v>0</v>
      </c>
      <c r="P47" s="76">
        <f t="shared" si="12"/>
        <v>0</v>
      </c>
      <c r="Q47" s="76">
        <f t="shared" si="13"/>
        <v>0</v>
      </c>
      <c r="R47" s="76">
        <f t="shared" si="9"/>
        <v>1</v>
      </c>
      <c r="S47" s="76">
        <f t="shared" si="14"/>
        <v>0</v>
      </c>
      <c r="T47" s="76">
        <f t="shared" si="15"/>
        <v>1</v>
      </c>
      <c r="U47" s="76">
        <f t="shared" si="10"/>
        <v>1900</v>
      </c>
    </row>
  </sheetData>
  <sheetProtection selectLockedCells="1"/>
  <mergeCells count="36">
    <mergeCell ref="G10:I10"/>
    <mergeCell ref="A29:E29"/>
    <mergeCell ref="A35:E35"/>
    <mergeCell ref="A34:E34"/>
    <mergeCell ref="A7:J7"/>
    <mergeCell ref="A8:J8"/>
    <mergeCell ref="A31:E31"/>
    <mergeCell ref="A33:E33"/>
    <mergeCell ref="A10:E10"/>
    <mergeCell ref="A11:E11"/>
    <mergeCell ref="A12:E12"/>
    <mergeCell ref="A27:I27"/>
    <mergeCell ref="A14:C14"/>
    <mergeCell ref="D14:F14"/>
    <mergeCell ref="I14:I15"/>
    <mergeCell ref="A30:E30"/>
    <mergeCell ref="A42:C42"/>
    <mergeCell ref="A43:C43"/>
    <mergeCell ref="A44:C44"/>
    <mergeCell ref="A45:C45"/>
    <mergeCell ref="D39:F39"/>
    <mergeCell ref="D40:F40"/>
    <mergeCell ref="D41:F41"/>
    <mergeCell ref="D42:F42"/>
    <mergeCell ref="D43:F43"/>
    <mergeCell ref="D44:F44"/>
    <mergeCell ref="A39:C39"/>
    <mergeCell ref="A40:C40"/>
    <mergeCell ref="D45:F45"/>
    <mergeCell ref="A41:C41"/>
    <mergeCell ref="G11:I11"/>
    <mergeCell ref="A36:J36"/>
    <mergeCell ref="G14:G15"/>
    <mergeCell ref="H14:H15"/>
    <mergeCell ref="J14:J15"/>
    <mergeCell ref="G12:I12"/>
  </mergeCells>
  <conditionalFormatting sqref="G16:H25">
    <cfRule type="expression" dxfId="2" priority="3">
      <formula>F16&gt;1</formula>
    </cfRule>
  </conditionalFormatting>
  <conditionalFormatting sqref="G35">
    <cfRule type="containsText" dxfId="1" priority="1" operator="containsText" text="Insert predicted date">
      <formula>NOT(ISERROR(SEARCH("Insert predicted date",G35)))</formula>
    </cfRule>
  </conditionalFormatting>
  <dataValidations xWindow="565" yWindow="700" count="8">
    <dataValidation type="list" allowBlank="1" showInputMessage="1" showErrorMessage="1" promptTitle="Length of training programme" prompt="Please select the length of your training programme.  If you are unsure please leave blank and this will be completed by the JRCPTB office." sqref="G29" xr:uid="{00000000-0002-0000-0000-000000000000}">
      <formula1>"36,48,60,72,84"</formula1>
    </dataValidation>
    <dataValidation allowBlank="1" showInputMessage="1" showErrorMessage="1" promptTitle="Percentage of your next post" prompt="Please complete this box with the percentage of your next placement.  Full-time is 100%.  Your placement should not be at less than 50% of full-time." sqref="G34" xr:uid="{00000000-0002-0000-0000-000001000000}"/>
    <dataValidation allowBlank="1" showInputMessage="1" showErrorMessage="1" promptTitle="Months of credit attained" prompt="This is pulled from your training history completed above." sqref="G30" xr:uid="{00000000-0002-0000-0000-000002000000}"/>
    <dataValidation type="date" allowBlank="1" showInputMessage="1" showErrorMessage="1" promptTitle="Start date of your next post" prompt="Please enter the start date of your next post" sqref="G33" xr:uid="{00000000-0002-0000-0000-000003000000}">
      <formula1>35278</formula1>
      <formula2>65959</formula2>
    </dataValidation>
    <dataValidation allowBlank="1" showInputMessage="1" showErrorMessage="1" promptTitle="Predicted completion date" prompt="This predicted completion date is based on the entered information and the length of training recommended for the training programme by the JRCPTB" sqref="G35" xr:uid="{00000000-0002-0000-0000-000004000000}"/>
    <dataValidation type="whole" errorStyle="information" operator="lessThanOrEqual" allowBlank="1" showInputMessage="1" showErrorMessage="1" promptTitle="Whole time equivalent" sqref="H16:H25" xr:uid="{00000000-0002-0000-0000-000005000000}">
      <formula1>100</formula1>
    </dataValidation>
    <dataValidation type="whole" allowBlank="1" showInputMessage="1" showErrorMessage="1" sqref="A16:A25" xr:uid="{00000000-0002-0000-0000-000006000000}">
      <formula1>1</formula1>
      <formula2>31</formula2>
    </dataValidation>
    <dataValidation type="whole" allowBlank="1" showInputMessage="1" showErrorMessage="1" errorTitle="Month" error="Please enter a value between 1 and 12" sqref="B16:B25" xr:uid="{00000000-0002-0000-0000-000007000000}">
      <formula1>1</formula1>
      <formula2>12</formula2>
    </dataValidation>
  </dataValidations>
  <pageMargins left="0.7" right="0.7" top="0.75" bottom="0.75" header="0.3" footer="0.3"/>
  <pageSetup paperSize="9" scale="5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C84A337-B644-4C7B-8F9F-8257062605F2}">
            <xm:f>Rules!$B$5</xm:f>
            <x14:dxf>
              <fill>
                <patternFill>
                  <bgColor theme="7" tint="0.79998168889431442"/>
                </patternFill>
              </fill>
            </x14:dxf>
          </x14:cfRule>
          <xm:sqref>J16:J25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5" yWindow="700" count="1">
        <x14:dataValidation type="list" allowBlank="1" showInputMessage="1" showErrorMessage="1" xr:uid="{00000000-0002-0000-0000-000008000000}">
          <x14:formula1>
            <xm:f>Rules!$A$3:$A$11</xm:f>
          </x14:formula1>
          <xm:sqref>G16:G25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A6" sqref="A6"/>
    </sheetView>
  </sheetViews>
  <sheetFormatPr defaultRowHeight="14.1"/>
  <cols>
    <col min="1" max="1" width="76.875" bestFit="1" customWidth="1"/>
    <col min="2" max="2" width="21.375" bestFit="1" customWidth="1"/>
  </cols>
  <sheetData>
    <row r="1" spans="1:2">
      <c r="A1" s="2" t="s">
        <v>35</v>
      </c>
    </row>
    <row r="2" spans="1:2">
      <c r="A2" s="3" t="s">
        <v>36</v>
      </c>
      <c r="B2" s="3" t="s">
        <v>37</v>
      </c>
    </row>
    <row r="3" spans="1:2">
      <c r="A3" s="1" t="s">
        <v>38</v>
      </c>
      <c r="B3" s="1"/>
    </row>
    <row r="4" spans="1:2">
      <c r="A4" s="1" t="s">
        <v>39</v>
      </c>
      <c r="B4" s="1">
        <v>0</v>
      </c>
    </row>
    <row r="5" spans="1:2">
      <c r="A5" s="1" t="s">
        <v>40</v>
      </c>
      <c r="B5" s="1" t="s">
        <v>41</v>
      </c>
    </row>
    <row r="6" spans="1:2">
      <c r="A6" s="1" t="s">
        <v>42</v>
      </c>
      <c r="B6" s="1">
        <v>0</v>
      </c>
    </row>
    <row r="7" spans="1:2">
      <c r="A7" s="1" t="s">
        <v>43</v>
      </c>
      <c r="B7" s="1">
        <v>0</v>
      </c>
    </row>
    <row r="8" spans="1:2">
      <c r="A8" s="1" t="s">
        <v>44</v>
      </c>
      <c r="B8" s="1" t="s">
        <v>41</v>
      </c>
    </row>
    <row r="9" spans="1:2">
      <c r="A9" s="1" t="s">
        <v>45</v>
      </c>
      <c r="B9" s="1">
        <v>0</v>
      </c>
    </row>
    <row r="10" spans="1:2">
      <c r="A10" s="1" t="s">
        <v>46</v>
      </c>
      <c r="B10" s="1">
        <v>0</v>
      </c>
    </row>
    <row r="11" spans="1:2">
      <c r="A11" s="5" t="s">
        <v>47</v>
      </c>
      <c r="B11" s="5">
        <v>0</v>
      </c>
    </row>
    <row r="12" spans="1:2">
      <c r="A12" s="4">
        <v>42369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b4b005-a1e9-415f-95e8-b72bee4e82f5" xsi:nil="true"/>
    <lcf76f155ced4ddcb4097134ff3c332f xmlns="6554f0f3-0605-4421-b410-d212dd1c837f">
      <Terms xmlns="http://schemas.microsoft.com/office/infopath/2007/PartnerControls"/>
    </lcf76f155ced4ddcb4097134ff3c332f>
    <Choice xmlns="6554f0f3-0605-4421-b410-d212dd1c837f" xsi:nil="true"/>
    <Owner xmlns="6554f0f3-0605-4421-b410-d212dd1c837f">
      <UserInfo>
        <DisplayName/>
        <AccountId xsi:nil="true"/>
        <AccountType/>
      </UserInfo>
    </Owner>
    <Reviewdate xmlns="6554f0f3-0605-4421-b410-d212dd1c83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30D4881B426479DFFD409E83C1F79" ma:contentTypeVersion="20" ma:contentTypeDescription="Create a new document." ma:contentTypeScope="" ma:versionID="696048d2ba33fc54090de4f1e349e885">
  <xsd:schema xmlns:xsd="http://www.w3.org/2001/XMLSchema" xmlns:xs="http://www.w3.org/2001/XMLSchema" xmlns:p="http://schemas.microsoft.com/office/2006/metadata/properties" xmlns:ns2="3fb4b005-a1e9-415f-95e8-b72bee4e82f5" xmlns:ns3="6554f0f3-0605-4421-b410-d212dd1c837f" targetNamespace="http://schemas.microsoft.com/office/2006/metadata/properties" ma:root="true" ma:fieldsID="13665a23edf1adf1b0e9d3e331c2be1b" ns2:_="" ns3:_="">
    <xsd:import namespace="3fb4b005-a1e9-415f-95e8-b72bee4e82f5"/>
    <xsd:import namespace="6554f0f3-0605-4421-b410-d212dd1c83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Reviewdate" minOccurs="0"/>
                <xsd:element ref="ns3:Owner" minOccurs="0"/>
                <xsd:element ref="ns3:Cho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4b005-a1e9-415f-95e8-b72bee4e82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description="" ma:hidden="true" ma:list="{b946cbcd-4f77-4bf6-a86a-8ea8d8f1e234}" ma:internalName="TaxCatchAll" ma:showField="CatchAllData" ma:web="3fb4b005-a1e9-415f-95e8-b72bee4e8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4f0f3-0605-4421-b410-d212dd1c83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477b81-37fc-401a-a635-b27b8cc5c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ewdate" ma:index="24" nillable="true" ma:displayName="Review date" ma:format="Dropdown" ma:internalName="Reviewdate">
      <xsd:simpleType>
        <xsd:restriction base="dms:Text">
          <xsd:maxLength value="255"/>
        </xsd:restriction>
      </xsd:simpleType>
    </xsd:element>
    <xsd:element name="Owner" ma:index="25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hoice" ma:index="26" nillable="true" ma:displayName="Choice" ma:format="Dropdown" ma:internalName="Choice">
      <xsd:simpleType>
        <xsd:restriction base="dms:Choice">
          <xsd:enumeration value="HR"/>
          <xsd:enumeration value="FINANCE"/>
          <xsd:enumeration value="Choice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F9B16-A5F3-41A4-8AD0-406E0CFE1768}"/>
</file>

<file path=customXml/itemProps2.xml><?xml version="1.0" encoding="utf-8"?>
<ds:datastoreItem xmlns:ds="http://schemas.openxmlformats.org/officeDocument/2006/customXml" ds:itemID="{8A88BF70-E392-400D-9EE6-8C9D3F43ADD8}"/>
</file>

<file path=customXml/itemProps3.xml><?xml version="1.0" encoding="utf-8"?>
<ds:datastoreItem xmlns:ds="http://schemas.openxmlformats.org/officeDocument/2006/customXml" ds:itemID="{5E2A9AAA-502C-4456-9587-974618AFC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Royal College of Physicians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CCT Calculator</dc:title>
  <dc:subject/>
  <dc:creator>Chris Murley</dc:creator>
  <cp:keywords/>
  <dc:description/>
  <cp:lastModifiedBy>Jane Watkins</cp:lastModifiedBy>
  <cp:revision/>
  <dcterms:created xsi:type="dcterms:W3CDTF">2013-03-01T13:09:09Z</dcterms:created>
  <dcterms:modified xsi:type="dcterms:W3CDTF">2023-07-05T09:55:45Z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0x010100FB216CD31AF435469081CB8E3CA55143</vt:lpwstr>
  </property>
  <property fmtid="{D5CDD505-2E9C-101B-9397-08002B2CF9AE}" pid="3" name="Order">
    <vt:r8>2600</vt:r8>
  </property>
</Properties>
</file>